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" documentId="11_1F727CFE0EB90D0C0908B7DBCA03E13925991CEE" xr6:coauthVersionLast="47" xr6:coauthVersionMax="47" xr10:uidLastSave="{EF3F23B5-3AB7-49ED-AB04-73EB9D2DF575}"/>
  <bookViews>
    <workbookView xWindow="0" yWindow="0" windowWidth="16384" windowHeight="8192" tabRatio="500" xr2:uid="{00000000-000D-0000-FFFF-FFFF00000000}"/>
  </bookViews>
  <sheets>
    <sheet name="Návod" sheetId="1" r:id="rId1"/>
    <sheet name="Souhrn projektů" sheetId="2" r:id="rId2"/>
    <sheet name="Mýto u Rokycan" sheetId="3" r:id="rId3"/>
    <sheet name="Žebrák" sheetId="4" r:id="rId4"/>
  </sheets>
  <definedNames>
    <definedName name="_xlnm.Print_Titles" localSheetId="1">'Souhrn projektů'!$4:$4</definedName>
    <definedName name="_xlnm.Print_Titles" localSheetId="2">'Mýto u Rokycan'!$7:$7,'Mýto u Rokycan'!$A:$A</definedName>
    <definedName name="_xlnm.Print_Titles" localSheetId="3">Žebrák!$7:$7,Žebrák!$A:$A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8" i="4" l="1"/>
  <c r="D51" i="4"/>
  <c r="D52" i="4" s="1"/>
  <c r="D53" i="4" s="1"/>
  <c r="D54" i="4" s="1"/>
  <c r="D55" i="4" s="1"/>
  <c r="D56" i="4" s="1"/>
  <c r="D57" i="4" s="1"/>
  <c r="I41" i="4"/>
  <c r="H41" i="4"/>
  <c r="G41" i="4"/>
  <c r="F41" i="4"/>
  <c r="E41" i="4"/>
  <c r="D41" i="4"/>
  <c r="C41" i="4"/>
  <c r="B41" i="4"/>
  <c r="C55" i="3"/>
  <c r="D51" i="3"/>
  <c r="D52" i="3" s="1"/>
  <c r="D53" i="3" s="1"/>
  <c r="D54" i="3" s="1"/>
  <c r="K41" i="3"/>
  <c r="J41" i="3"/>
  <c r="I41" i="3"/>
  <c r="H41" i="3"/>
  <c r="G41" i="3"/>
  <c r="F41" i="3"/>
  <c r="E41" i="3"/>
  <c r="D41" i="3"/>
  <c r="C41" i="3"/>
  <c r="B41" i="3"/>
  <c r="I7" i="2"/>
  <c r="F7" i="2"/>
  <c r="E7" i="2"/>
  <c r="D7" i="2"/>
  <c r="C42" i="3" l="1"/>
  <c r="D42" i="3" s="1"/>
  <c r="E42" i="3" s="1"/>
  <c r="F42" i="3" s="1"/>
  <c r="G42" i="3" s="1"/>
  <c r="H42" i="3" s="1"/>
  <c r="I42" i="3" s="1"/>
  <c r="J42" i="3" s="1"/>
  <c r="B42" i="3"/>
  <c r="C42" i="4"/>
  <c r="D42" i="4" s="1"/>
  <c r="E42" i="4" s="1"/>
  <c r="F42" i="4" s="1"/>
  <c r="G42" i="4" s="1"/>
  <c r="H42" i="4" s="1"/>
  <c r="B42" i="4"/>
</calcChain>
</file>

<file path=xl/sharedStrings.xml><?xml version="1.0" encoding="utf-8"?>
<sst xmlns="http://schemas.openxmlformats.org/spreadsheetml/2006/main" count="229" uniqueCount="126">
  <si>
    <t>Cashflow projektů — LHM Capital II a.s.</t>
  </si>
  <si>
    <t>2. čtvrtletí 2026 · rozvahový den 30. 6. 2026 · finální verze ze dne 26. 8. 2026 · v Kč</t>
  </si>
  <si>
    <t>Co příloha ukazuje</t>
  </si>
  <si>
    <t>Peněžní toky mezi fondem a jednotlivými projekty. Skutečnost je rozepsaná po měsících, plán souhrnně.</t>
  </si>
  <si>
    <t>Skutečnost</t>
  </si>
  <si>
    <t>Účetnictví fondu a bankovní výpisy k 30. 6. 2026. Tyto údaje jsou sesouhlaseny s mezitímními účetními výkazy do koruny.</t>
  </si>
  <si>
    <t>Plán</t>
  </si>
  <si>
    <t>Termín a cena prodeje a zbývající čerpání vycházejí z projektových plánů k 30. 6. 2026. Jde o předpoklad platný ke dni sestavení, nikoli o závazek; skutečnost se od něj může lišit.</t>
  </si>
  <si>
    <t>Nepeněžní položky</t>
  </si>
  <si>
    <t>Část kupní ceny za obchodní podíl v Mýtě u Rokycan byla uhrazena zápočtem vzájemných pohledávek. Jde o vložený kapitál, nikoli o peněžní tok; ve sloupci Poznámka je to uvedeno.</t>
  </si>
  <si>
    <t>Zdanění</t>
  </si>
  <si>
    <t>Zdanění výnosů z prodeje projektů příloha nemodeluje. Uvedené částky jsou hrubé, před zdaněním a před odměnou obhospodařovatele.</t>
  </si>
  <si>
    <t>Souhrn projektů</t>
  </si>
  <si>
    <t>Skutečnost k 30. 6. 2026 podle účetnictví fondu, plán podle projektových cashflow výkazů.</t>
  </si>
  <si>
    <t>Projekt</t>
  </si>
  <si>
    <t>Projektová společnost</t>
  </si>
  <si>
    <t>Podíl</t>
  </si>
  <si>
    <t>Vloženo za dobu projektu</t>
  </si>
  <si>
    <t>Vloženo k 30. 6. 2026</t>
  </si>
  <si>
    <t>Vráceno k 30. 6. 2026</t>
  </si>
  <si>
    <t>Prodej — plán</t>
  </si>
  <si>
    <t>Prodejní cena projektu</t>
  </si>
  <si>
    <t>Očekávané plnění fondu</t>
  </si>
  <si>
    <t>Mýto u Rokycan</t>
  </si>
  <si>
    <t>Lekvi Investment Saturn s.r.o.</t>
  </si>
  <si>
    <t>100 %</t>
  </si>
  <si>
    <t>duben 2028 (plán)</t>
  </si>
  <si>
    <t>Žebrák</t>
  </si>
  <si>
    <t>Lekvi Development 12 s.r.o.</t>
  </si>
  <si>
    <t>prosinec 2027 (plán)</t>
  </si>
  <si>
    <t>CELKEM</t>
  </si>
  <si>
    <t>Vloženo za dobu projektu je součet všeho, co fond do projektu vložil. Vloženo k 30. 6. 2026 je stav pozice k rozvahovému dni, tedy po odečtení jistiny, kterou už projekt vrátil — proto je u Jablonného rozdíl 4 200 000 Kč. Tento sloupec odpovídá kapitole 3.2 zprávy pro akcionáře.</t>
  </si>
  <si>
    <t>Obojí zahrnuje i částky vypořádané zápočtem a u Jablonného i vklad 500 Kč do základního kapitálu projektové společnosti.</t>
  </si>
  <si>
    <t>Očekávané plnění fondu je hrubá částka před zdaněním a před odměnou obhospodařovatele.</t>
  </si>
  <si>
    <t>Mýto u Rokycan — peněžní toky z pohledu fondu</t>
  </si>
  <si>
    <t>Lekvi Investment Saturn s.r.o. · podíl fondu 100 % · V přípravě</t>
  </si>
  <si>
    <t>A. Odkud peníze do projektu přišly</t>
  </si>
  <si>
    <t>Položka</t>
  </si>
  <si>
    <t>Skutečnost do 30. 6. 2026</t>
  </si>
  <si>
    <t>2026 Q3</t>
  </si>
  <si>
    <t>2026 Q4</t>
  </si>
  <si>
    <t>2027 Q1</t>
  </si>
  <si>
    <t>2027 Q2</t>
  </si>
  <si>
    <t>2027 Q3</t>
  </si>
  <si>
    <t>2027 Q4</t>
  </si>
  <si>
    <t>2028 Q1</t>
  </si>
  <si>
    <t>2028 Q2</t>
  </si>
  <si>
    <t>Plán celkem</t>
  </si>
  <si>
    <t>Vlastní zdroje</t>
  </si>
  <si>
    <t>Vklady společníků</t>
  </si>
  <si>
    <t>Cizí zdroje</t>
  </si>
  <si>
    <t>Úvěr Business Angel</t>
  </si>
  <si>
    <t>Úvěr Banka</t>
  </si>
  <si>
    <t>Příjmy z prodeje/Pronájmu</t>
  </si>
  <si>
    <t>Platby z pronájmu</t>
  </si>
  <si>
    <t>Platby z prodeje</t>
  </si>
  <si>
    <t>DPH</t>
  </si>
  <si>
    <t>ZDROJE CELKEM</t>
  </si>
  <si>
    <t>B. Kam peníze v projektu šly</t>
  </si>
  <si>
    <t>A. Land costs</t>
  </si>
  <si>
    <t xml:space="preserve">      Nákup nemovitosti/pozemků</t>
  </si>
  <si>
    <t xml:space="preserve">      Provize za nákup (INT)</t>
  </si>
  <si>
    <t xml:space="preserve">      Provize za nákup (EXT)</t>
  </si>
  <si>
    <t>B. Architecture &amp; Engineering</t>
  </si>
  <si>
    <t>C. Constructions costs</t>
  </si>
  <si>
    <t xml:space="preserve">      Operativní náklady spojené s realizaci stavby</t>
  </si>
  <si>
    <t>E. Soft costs</t>
  </si>
  <si>
    <t xml:space="preserve">      Project management (LDS)</t>
  </si>
  <si>
    <t xml:space="preserve">      Project management (Externí )</t>
  </si>
  <si>
    <t xml:space="preserve">      Administrativní náklady</t>
  </si>
  <si>
    <t xml:space="preserve">      Ostatní náklady</t>
  </si>
  <si>
    <t>F. Financial costs</t>
  </si>
  <si>
    <t xml:space="preserve">      Bankovní poplatky</t>
  </si>
  <si>
    <t>F1.Interest</t>
  </si>
  <si>
    <t>Operational expenditures</t>
  </si>
  <si>
    <t>Loan</t>
  </si>
  <si>
    <t>VÝDAJE CELKEM</t>
  </si>
  <si>
    <t>ROZDÍL — zdroje minus výdaje</t>
  </si>
  <si>
    <t>Kumulativní zůstatek projektu</t>
  </si>
  <si>
    <t>Skutečnost je vzata do 30. 6. 2026, aby byla srovnatelná s účetnictvím fondu; pohyby z července jsou proto uvedeny v plánu.</t>
  </si>
  <si>
    <t>Kladné hodnoty ve zdrojích jsou peníze, které do projektové společnosti přišly, záporné ve výdajích peníze, které z ní odešly. DPH je uvedena na vstupu i na výstupu zvlášť.</t>
  </si>
  <si>
    <t>U výdajů je po kvartálech rozepsána kategorie; jednotlivé položky uvnitř kategorie jsou uvedeny jen ve skutečnosti. Řádek Kumulativní zůstatek projektu vychází ze stavu k 30. 6. 2026 ve sloupci B a ukazuje, jak se zůstatek podle plánu vyvíjí vyvíjí od 1. 7. 2026 — záporná hodnota znamená, že projekt v daném kvartálu potřebuje další zdroj financování.</t>
  </si>
  <si>
    <t>C. Peněžní toky mezi fondem a projektem — po měsících</t>
  </si>
  <si>
    <t>Měsíc</t>
  </si>
  <si>
    <t>Částka v Kč</t>
  </si>
  <si>
    <t>Kumulativně</t>
  </si>
  <si>
    <t>Poznámka</t>
  </si>
  <si>
    <t>2026-04</t>
  </si>
  <si>
    <t>Obchodní podíl — zápočet</t>
  </si>
  <si>
    <t>16. 4. 2026</t>
  </si>
  <si>
    <t>Obchodní podíl — doplatek</t>
  </si>
  <si>
    <t>Správní poplatek rejstříkového soudu</t>
  </si>
  <si>
    <t>20. 4. 2026</t>
  </si>
  <si>
    <t>Zápůjčka — čerpání</t>
  </si>
  <si>
    <t>30. 4. 2026, sazba 11 % p. a.</t>
  </si>
  <si>
    <t>Z toho vloženo do projektu za dobu jeho trvání</t>
  </si>
  <si>
    <t>Z toho vráceno fondu</t>
  </si>
  <si>
    <t>Vložený kapitál k 30. 6. 2026 po splátkách jistiny</t>
  </si>
  <si>
    <t>D. Plán po 30. 6. 2026 — souhrnně</t>
  </si>
  <si>
    <t>Termín</t>
  </si>
  <si>
    <t>Prodej projektu</t>
  </si>
  <si>
    <t>duben 2028</t>
  </si>
  <si>
    <t>Vklady fondu — zbývá</t>
  </si>
  <si>
    <t>do prodeje</t>
  </si>
  <si>
    <t>Splátka jistiny fondu</t>
  </si>
  <si>
    <t>při prodeji</t>
  </si>
  <si>
    <t>Splátka úroku fondu</t>
  </si>
  <si>
    <t>Bankovní úvěr</t>
  </si>
  <si>
    <t>Podíl v projektové společnosti je stoprocentní; kupní cena 4 000 000 Kč byla z části vypořádána zápočtem a z části uhrazena bezhotovostně.</t>
  </si>
  <si>
    <t>Projektová společnost byla před vstupem fondu financována jinými subjekty (3 975 000 Kč v září 2025); tyto vklady se fondu netýkají.</t>
  </si>
  <si>
    <t>Žebrák — peněžní toky z pohledu fondu</t>
  </si>
  <si>
    <t>Lekvi Development 12 s.r.o. · podíl fondu 100 % · V přípravě, projektová dokumentace okružní křižovatky dokončena</t>
  </si>
  <si>
    <t>Ostatní výnosy/Kauce</t>
  </si>
  <si>
    <t xml:space="preserve">      Projekt doprava</t>
  </si>
  <si>
    <t xml:space="preserve">      Komunikace</t>
  </si>
  <si>
    <t xml:space="preserve">      Land Development (LDS)</t>
  </si>
  <si>
    <t xml:space="preserve">      Project management (Interní)</t>
  </si>
  <si>
    <t>2026-01</t>
  </si>
  <si>
    <t>sazba 11 % p. a.</t>
  </si>
  <si>
    <t>2026-03</t>
  </si>
  <si>
    <t>Obchodní podíl 100 %</t>
  </si>
  <si>
    <t>22. 4. 2026</t>
  </si>
  <si>
    <t>2026-05</t>
  </si>
  <si>
    <t>2026-06</t>
  </si>
  <si>
    <t>tři platby</t>
  </si>
  <si>
    <t>prosinec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</si>
</sst>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5]#,##0;\-#,##0;\—"/>
    <numFmt numFmtId="165" formatCode="#\ ##0;\-#\ ##0;\—"/>
  </numFmts>
  <fonts count="8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i/>
      <sz val="9"/>
      <color rgb="FF595959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sz val="10"/>
      <color rgb="FF0070C0"/>
      <name val="Arial"/>
      <charset val="1"/>
    </font>
    <font>
      <b/>
      <sz val="11"/>
      <color rgb="FF1F3864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C6EFCE"/>
        <bgColor rgb="FFCCFFFF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3" fillId="0" borderId="1" xfId="0" applyFont="1" applyBorder="1"/>
    <xf numFmtId="0" fontId="0" fillId="0" borderId="1" xfId="0" applyBorder="1"/>
    <xf numFmtId="164" fontId="3" fillId="3" borderId="1" xfId="0" applyNumberFormat="1" applyFont="1" applyFill="1" applyBorder="1"/>
    <xf numFmtId="0" fontId="7" fillId="0" borderId="0" xfId="0" applyFont="1"/>
    <xf numFmtId="0" fontId="3" fillId="4" borderId="1" xfId="0" applyFont="1" applyFill="1" applyBorder="1" applyAlignment="1">
      <alignment vertical="top" wrapText="1"/>
    </xf>
    <xf numFmtId="165" fontId="3" fillId="4" borderId="1" xfId="0" applyNumberFormat="1" applyFont="1" applyFill="1" applyBorder="1" applyAlignment="1">
      <alignment vertical="top"/>
    </xf>
    <xf numFmtId="0" fontId="0" fillId="4" borderId="1" xfId="0" applyFill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165" fontId="4" fillId="0" borderId="1" xfId="0" applyNumberFormat="1" applyFont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0" fillId="0" borderId="1" xfId="0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165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8"/>
  <sheetViews>
    <sheetView showGridLines="0" tabSelected="1" zoomScaleNormal="100" workbookViewId="0"/>
  </sheetViews>
  <sheetFormatPr defaultColWidth="8.7109375" defaultRowHeight="15"/>
  <cols>
    <col min="1" max="1" width="34" customWidth="1"/>
    <col min="2" max="2" width="112" customWidth="1"/>
  </cols>
  <sheetData>
    <row r="1" spans="1:2" ht="15.75" customHeight="1">
      <c r="A1" s="3" t="s">
        <v>0</v>
      </c>
      <c r="B1" s="3"/>
    </row>
    <row r="2" spans="1:2" ht="15.75" customHeight="1">
      <c r="A2" s="2" t="s">
        <v>1</v>
      </c>
      <c r="B2" s="2"/>
    </row>
    <row r="4" spans="1:2" ht="13.5" customHeight="1">
      <c r="A4" s="4" t="s">
        <v>2</v>
      </c>
      <c r="B4" s="5" t="s">
        <v>3</v>
      </c>
    </row>
    <row r="5" spans="1:2" ht="28.5" customHeight="1">
      <c r="A5" s="6" t="s">
        <v>4</v>
      </c>
      <c r="B5" s="5" t="s">
        <v>5</v>
      </c>
    </row>
    <row r="6" spans="1:2" ht="28.5" customHeight="1">
      <c r="A6" s="6" t="s">
        <v>6</v>
      </c>
      <c r="B6" s="5" t="s">
        <v>7</v>
      </c>
    </row>
    <row r="7" spans="1:2" ht="28.5" customHeight="1">
      <c r="A7" s="6" t="s">
        <v>8</v>
      </c>
      <c r="B7" s="5" t="s">
        <v>9</v>
      </c>
    </row>
    <row r="8" spans="1:2" ht="28.5" customHeight="1">
      <c r="A8" s="6" t="s">
        <v>10</v>
      </c>
      <c r="B8" s="5" t="s">
        <v>11</v>
      </c>
    </row>
  </sheetData>
  <mergeCells count="2">
    <mergeCell ref="A1:B1"/>
    <mergeCell ref="A2:B2"/>
  </mergeCells>
  <pageMargins left="0.4" right="0.4" top="0.5" bottom="0.55000000000000004" header="0.511811023622047" footer="0.25"/>
  <pageSetup paperSize="9" fitToHeight="0" orientation="landscape" horizontalDpi="300" verticalDpi="300"/>
  <headerFooter>
    <oddFooter>&amp;L&amp;8 Návod&amp;C&amp;8 Cashflow_projektu_LHM_II_Q2-2026.xlsx&amp;R&amp;8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"/>
  <sheetViews>
    <sheetView showGridLines="0" zoomScaleNormal="100" workbookViewId="0"/>
  </sheetViews>
  <sheetFormatPr defaultColWidth="8.7109375" defaultRowHeight="15"/>
  <cols>
    <col min="1" max="1" width="22" customWidth="1"/>
    <col min="2" max="2" width="30" customWidth="1"/>
    <col min="3" max="3" width="8" customWidth="1"/>
    <col min="4" max="6" width="17" customWidth="1"/>
    <col min="7" max="7" width="20" customWidth="1"/>
    <col min="8" max="9" width="19" customWidth="1"/>
  </cols>
  <sheetData>
    <row r="1" spans="1:9" ht="17.45">
      <c r="A1" s="7" t="s">
        <v>12</v>
      </c>
    </row>
    <row r="2" spans="1:9" ht="15.75" customHeight="1">
      <c r="A2" s="2" t="s">
        <v>13</v>
      </c>
      <c r="B2" s="2"/>
      <c r="C2" s="2"/>
      <c r="D2" s="2"/>
      <c r="E2" s="2"/>
      <c r="F2" s="2"/>
      <c r="G2" s="2"/>
      <c r="H2" s="2"/>
      <c r="I2" s="2"/>
    </row>
    <row r="4" spans="1:9" ht="28.5" customHeight="1">
      <c r="A4" s="8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</row>
    <row r="5" spans="1:9" ht="28.5" customHeight="1">
      <c r="A5" s="9" t="s">
        <v>23</v>
      </c>
      <c r="B5" s="9" t="s">
        <v>24</v>
      </c>
      <c r="C5" s="9" t="s">
        <v>25</v>
      </c>
      <c r="D5" s="10">
        <v>8302000</v>
      </c>
      <c r="E5" s="10">
        <v>8302000</v>
      </c>
      <c r="F5" s="11"/>
      <c r="G5" s="9" t="s">
        <v>26</v>
      </c>
      <c r="H5" s="12">
        <v>100968358</v>
      </c>
      <c r="I5" s="12">
        <v>27309358</v>
      </c>
    </row>
    <row r="6" spans="1:9" ht="28.5" customHeight="1">
      <c r="A6" s="9" t="s">
        <v>27</v>
      </c>
      <c r="B6" s="9" t="s">
        <v>28</v>
      </c>
      <c r="C6" s="9" t="s">
        <v>25</v>
      </c>
      <c r="D6" s="10">
        <v>11902000</v>
      </c>
      <c r="E6" s="10">
        <v>11902000</v>
      </c>
      <c r="F6" s="11"/>
      <c r="G6" s="9" t="s">
        <v>29</v>
      </c>
      <c r="H6" s="12">
        <v>126939086</v>
      </c>
      <c r="I6" s="12">
        <v>33600000</v>
      </c>
    </row>
    <row r="7" spans="1:9">
      <c r="A7" s="13" t="s">
        <v>30</v>
      </c>
      <c r="B7" s="14"/>
      <c r="C7" s="14"/>
      <c r="D7" s="15">
        <f>SUM(D5:D6)</f>
        <v>20204000</v>
      </c>
      <c r="E7" s="15">
        <f>SUM(E5:E6)</f>
        <v>20204000</v>
      </c>
      <c r="F7" s="15">
        <f>SUM(F5:F6)</f>
        <v>0</v>
      </c>
      <c r="G7" s="14"/>
      <c r="H7" s="14"/>
      <c r="I7" s="15">
        <f>SUM(I5:I6)</f>
        <v>60909358</v>
      </c>
    </row>
    <row r="10" spans="1:9" ht="28.5" customHeight="1">
      <c r="A10" s="2" t="s">
        <v>31</v>
      </c>
      <c r="B10" s="2"/>
      <c r="C10" s="2"/>
      <c r="D10" s="2"/>
      <c r="E10" s="2"/>
      <c r="F10" s="2"/>
      <c r="G10" s="2"/>
      <c r="H10" s="2"/>
      <c r="I10" s="2"/>
    </row>
    <row r="11" spans="1:9" ht="15.75" customHeight="1">
      <c r="A11" s="2" t="s">
        <v>32</v>
      </c>
      <c r="B11" s="2"/>
      <c r="C11" s="2"/>
      <c r="D11" s="2"/>
      <c r="E11" s="2"/>
      <c r="F11" s="2"/>
      <c r="G11" s="2"/>
      <c r="H11" s="2"/>
      <c r="I11" s="2"/>
    </row>
    <row r="12" spans="1:9" ht="15.75" customHeight="1">
      <c r="A12" s="2" t="s">
        <v>33</v>
      </c>
      <c r="B12" s="2"/>
      <c r="C12" s="2"/>
      <c r="D12" s="2"/>
      <c r="E12" s="2"/>
      <c r="F12" s="2"/>
      <c r="G12" s="2"/>
      <c r="H12" s="2"/>
      <c r="I12" s="2"/>
    </row>
  </sheetData>
  <mergeCells count="4">
    <mergeCell ref="A2:I2"/>
    <mergeCell ref="A10:I10"/>
    <mergeCell ref="A11:I11"/>
    <mergeCell ref="A12:I12"/>
  </mergeCells>
  <pageMargins left="0.4" right="0.4" top="0.5" bottom="0.55000000000000004" header="0.511811023622047" footer="0.25"/>
  <pageSetup paperSize="9" fitToHeight="0" orientation="landscape" horizontalDpi="300" verticalDpi="300"/>
  <headerFooter>
    <oddFooter>&amp;L&amp;8 Souhrn projektů&amp;C&amp;8 Cashflow_projektu_LHM_II_Q2-2026.xlsx&amp;R&amp;8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0"/>
  <sheetViews>
    <sheetView showGridLines="0" zoomScaleNormal="100" workbookViewId="0"/>
  </sheetViews>
  <sheetFormatPr defaultColWidth="8.7109375" defaultRowHeight="15"/>
  <cols>
    <col min="1" max="1" width="44" customWidth="1"/>
    <col min="2" max="2" width="20" customWidth="1"/>
    <col min="3" max="3" width="16" customWidth="1"/>
    <col min="4" max="4" width="60" customWidth="1"/>
    <col min="5" max="5" width="52" customWidth="1"/>
    <col min="6" max="10" width="13" customWidth="1"/>
    <col min="11" max="11" width="16" customWidth="1"/>
  </cols>
  <sheetData>
    <row r="1" spans="1:11" ht="17.45">
      <c r="A1" s="7" t="s">
        <v>34</v>
      </c>
    </row>
    <row r="2" spans="1:11" ht="15.75" customHeight="1">
      <c r="A2" s="2" t="s">
        <v>35</v>
      </c>
      <c r="B2" s="2"/>
      <c r="C2" s="2"/>
      <c r="D2" s="2"/>
      <c r="E2" s="2"/>
      <c r="F2" s="2"/>
    </row>
    <row r="5" spans="1:11">
      <c r="A5" s="16" t="s">
        <v>36</v>
      </c>
    </row>
    <row r="7" spans="1:11" ht="28.5" customHeight="1">
      <c r="A7" s="8" t="s">
        <v>37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42</v>
      </c>
      <c r="G7" s="8" t="s">
        <v>43</v>
      </c>
      <c r="H7" s="8" t="s">
        <v>44</v>
      </c>
      <c r="I7" s="8" t="s">
        <v>45</v>
      </c>
      <c r="J7" s="8" t="s">
        <v>46</v>
      </c>
      <c r="K7" s="8" t="s">
        <v>47</v>
      </c>
    </row>
    <row r="8" spans="1:11">
      <c r="A8" s="17" t="s">
        <v>48</v>
      </c>
      <c r="B8" s="18"/>
      <c r="C8" s="19"/>
      <c r="D8" s="19"/>
      <c r="E8" s="19"/>
      <c r="F8" s="19"/>
      <c r="G8" s="19"/>
      <c r="H8" s="19"/>
      <c r="I8" s="19"/>
      <c r="J8" s="19"/>
      <c r="K8" s="19"/>
    </row>
    <row r="9" spans="1:11">
      <c r="A9" s="9" t="s">
        <v>49</v>
      </c>
      <c r="B9" s="20">
        <v>7175000</v>
      </c>
      <c r="C9" s="20">
        <v>3980000</v>
      </c>
      <c r="D9" s="20">
        <v>710000</v>
      </c>
      <c r="E9" s="20">
        <v>4550000</v>
      </c>
      <c r="F9" s="20">
        <v>11350000</v>
      </c>
      <c r="G9" s="21"/>
      <c r="H9" s="21"/>
      <c r="I9" s="21"/>
      <c r="J9" s="21"/>
      <c r="K9" s="20">
        <v>20590000</v>
      </c>
    </row>
    <row r="10" spans="1:11">
      <c r="A10" s="17" t="s">
        <v>50</v>
      </c>
      <c r="B10" s="18"/>
      <c r="C10" s="19"/>
      <c r="D10" s="19"/>
      <c r="E10" s="19"/>
      <c r="F10" s="19"/>
      <c r="G10" s="19"/>
      <c r="H10" s="19"/>
      <c r="I10" s="19"/>
      <c r="J10" s="19"/>
      <c r="K10" s="19"/>
    </row>
    <row r="11" spans="1:11">
      <c r="A11" s="9" t="s">
        <v>51</v>
      </c>
      <c r="B11" s="21"/>
      <c r="C11" s="21"/>
      <c r="D11" s="21"/>
      <c r="E11" s="21"/>
      <c r="F11" s="20">
        <v>40377</v>
      </c>
      <c r="G11" s="20">
        <v>262472</v>
      </c>
      <c r="H11" s="20">
        <v>501851</v>
      </c>
      <c r="I11" s="20">
        <v>223795</v>
      </c>
      <c r="J11" s="21"/>
      <c r="K11" s="20">
        <v>1028494</v>
      </c>
    </row>
    <row r="12" spans="1:11">
      <c r="A12" s="9" t="s">
        <v>52</v>
      </c>
      <c r="B12" s="21"/>
      <c r="C12" s="21"/>
      <c r="D12" s="21"/>
      <c r="E12" s="21"/>
      <c r="F12" s="20">
        <v>6827006</v>
      </c>
      <c r="G12" s="20">
        <v>16021388</v>
      </c>
      <c r="H12" s="20">
        <v>15862503</v>
      </c>
      <c r="I12" s="20">
        <v>6048058</v>
      </c>
      <c r="J12" s="21"/>
      <c r="K12" s="20">
        <v>44758955</v>
      </c>
    </row>
    <row r="13" spans="1:11">
      <c r="A13" s="17" t="s">
        <v>53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9" t="s">
        <v>54</v>
      </c>
      <c r="B14" s="21"/>
      <c r="C14" s="21"/>
      <c r="D14" s="21"/>
      <c r="E14" s="21"/>
      <c r="F14" s="21"/>
      <c r="G14" s="21"/>
      <c r="H14" s="21"/>
      <c r="I14" s="20">
        <v>2757413</v>
      </c>
      <c r="J14" s="20">
        <v>919138</v>
      </c>
      <c r="K14" s="20">
        <v>3676551</v>
      </c>
    </row>
    <row r="15" spans="1:11">
      <c r="A15" s="9" t="s">
        <v>55</v>
      </c>
      <c r="B15" s="21"/>
      <c r="C15" s="21"/>
      <c r="D15" s="21"/>
      <c r="E15" s="21"/>
      <c r="F15" s="21"/>
      <c r="G15" s="21"/>
      <c r="H15" s="21"/>
      <c r="I15" s="21"/>
      <c r="J15" s="20">
        <v>100968358</v>
      </c>
      <c r="K15" s="20">
        <v>100968358</v>
      </c>
    </row>
    <row r="16" spans="1:11">
      <c r="A16" s="9" t="s">
        <v>56</v>
      </c>
      <c r="B16" s="20">
        <v>430372</v>
      </c>
      <c r="C16" s="20">
        <v>132619</v>
      </c>
      <c r="D16" s="20">
        <v>717691</v>
      </c>
      <c r="E16" s="20">
        <v>250599</v>
      </c>
      <c r="F16" s="20">
        <v>545774</v>
      </c>
      <c r="G16" s="20">
        <v>366620</v>
      </c>
      <c r="H16" s="20">
        <v>138540</v>
      </c>
      <c r="I16" s="20">
        <v>257891</v>
      </c>
      <c r="J16" s="20">
        <v>138774</v>
      </c>
      <c r="K16" s="20">
        <v>2548508</v>
      </c>
    </row>
    <row r="17" spans="1:11">
      <c r="A17" s="9" t="s">
        <v>56</v>
      </c>
      <c r="B17" s="20">
        <v>-381524</v>
      </c>
      <c r="C17" s="20">
        <v>-681416</v>
      </c>
      <c r="D17" s="20">
        <v>-237999</v>
      </c>
      <c r="E17" s="20">
        <v>-485113</v>
      </c>
      <c r="F17" s="20">
        <v>-477155</v>
      </c>
      <c r="G17" s="20">
        <v>-138540</v>
      </c>
      <c r="H17" s="20">
        <v>-105174</v>
      </c>
      <c r="I17" s="20">
        <v>-287291</v>
      </c>
      <c r="J17" s="20">
        <v>-46258</v>
      </c>
      <c r="K17" s="20">
        <v>-2458947</v>
      </c>
    </row>
    <row r="18" spans="1:11">
      <c r="A18" s="22" t="s">
        <v>57</v>
      </c>
      <c r="B18" s="23">
        <v>7223848</v>
      </c>
      <c r="C18" s="23">
        <v>3431203</v>
      </c>
      <c r="D18" s="23">
        <v>1189692</v>
      </c>
      <c r="E18" s="23">
        <v>4315486</v>
      </c>
      <c r="F18" s="23">
        <v>18286001</v>
      </c>
      <c r="G18" s="23">
        <v>16511939</v>
      </c>
      <c r="H18" s="23">
        <v>16397720</v>
      </c>
      <c r="I18" s="23">
        <v>8999866</v>
      </c>
      <c r="J18" s="23">
        <v>101980012</v>
      </c>
      <c r="K18" s="23">
        <v>171111918</v>
      </c>
    </row>
    <row r="20" spans="1:11">
      <c r="A20" s="16" t="s">
        <v>58</v>
      </c>
    </row>
    <row r="22" spans="1:11" ht="28.5" customHeight="1">
      <c r="A22" s="8" t="s">
        <v>37</v>
      </c>
      <c r="B22" s="8" t="s">
        <v>38</v>
      </c>
      <c r="C22" s="8" t="s">
        <v>39</v>
      </c>
      <c r="D22" s="8" t="s">
        <v>40</v>
      </c>
      <c r="E22" s="8" t="s">
        <v>41</v>
      </c>
      <c r="F22" s="8" t="s">
        <v>42</v>
      </c>
      <c r="G22" s="8" t="s">
        <v>43</v>
      </c>
      <c r="H22" s="8" t="s">
        <v>44</v>
      </c>
      <c r="I22" s="8" t="s">
        <v>45</v>
      </c>
      <c r="J22" s="8" t="s">
        <v>46</v>
      </c>
      <c r="K22" s="8" t="s">
        <v>47</v>
      </c>
    </row>
    <row r="23" spans="1:11">
      <c r="A23" s="24" t="s">
        <v>59</v>
      </c>
      <c r="B23" s="25">
        <v>-657500</v>
      </c>
      <c r="C23" s="25">
        <v>-115000</v>
      </c>
      <c r="D23" s="25">
        <v>-150000</v>
      </c>
      <c r="E23" s="25">
        <v>-150000</v>
      </c>
      <c r="F23" s="25">
        <v>-225000</v>
      </c>
      <c r="G23" s="25">
        <v>-225000</v>
      </c>
      <c r="H23" s="25">
        <v>-225000</v>
      </c>
      <c r="I23" s="25">
        <v>-465000</v>
      </c>
      <c r="J23" s="25">
        <v>-195000</v>
      </c>
      <c r="K23" s="25">
        <v>-1750000</v>
      </c>
    </row>
    <row r="24" spans="1:11">
      <c r="A24" s="9" t="s">
        <v>60</v>
      </c>
      <c r="B24" s="20">
        <v>-165000</v>
      </c>
      <c r="C24" s="26"/>
      <c r="D24" s="26"/>
      <c r="E24" s="26"/>
      <c r="F24" s="26"/>
      <c r="G24" s="26"/>
      <c r="H24" s="26"/>
      <c r="I24" s="26"/>
      <c r="J24" s="26"/>
      <c r="K24" s="26"/>
    </row>
    <row r="25" spans="1:11">
      <c r="A25" s="9" t="s">
        <v>61</v>
      </c>
      <c r="B25" s="20">
        <v>-350000</v>
      </c>
      <c r="C25" s="26"/>
      <c r="D25" s="26"/>
      <c r="E25" s="26"/>
      <c r="F25" s="26"/>
      <c r="G25" s="26"/>
      <c r="H25" s="26"/>
      <c r="I25" s="26"/>
      <c r="J25" s="26"/>
      <c r="K25" s="26"/>
    </row>
    <row r="26" spans="1:11">
      <c r="A26" s="9" t="s">
        <v>62</v>
      </c>
      <c r="B26" s="20">
        <v>-142500</v>
      </c>
      <c r="C26" s="26"/>
      <c r="D26" s="26"/>
      <c r="E26" s="26"/>
      <c r="F26" s="26"/>
      <c r="G26" s="26"/>
      <c r="H26" s="26"/>
      <c r="I26" s="26"/>
      <c r="J26" s="26"/>
      <c r="K26" s="26"/>
    </row>
    <row r="27" spans="1:11">
      <c r="A27" s="24" t="s">
        <v>63</v>
      </c>
      <c r="B27" s="27"/>
      <c r="C27" s="25">
        <v>-2270000</v>
      </c>
      <c r="D27" s="27"/>
      <c r="E27" s="25">
        <v>-310254</v>
      </c>
      <c r="F27" s="25">
        <v>-508090</v>
      </c>
      <c r="G27" s="27"/>
      <c r="H27" s="27"/>
      <c r="I27" s="27"/>
      <c r="J27" s="27"/>
      <c r="K27" s="25">
        <v>-3088344</v>
      </c>
    </row>
    <row r="28" spans="1:11">
      <c r="A28" s="24" t="s">
        <v>64</v>
      </c>
      <c r="B28" s="25">
        <v>-4000</v>
      </c>
      <c r="C28" s="25">
        <v>-317500</v>
      </c>
      <c r="D28" s="27"/>
      <c r="E28" s="25">
        <v>-2021808</v>
      </c>
      <c r="F28" s="25">
        <v>-15586674</v>
      </c>
      <c r="G28" s="25">
        <v>-15586674</v>
      </c>
      <c r="H28" s="25">
        <v>-15586674</v>
      </c>
      <c r="I28" s="25">
        <v>-5195558</v>
      </c>
      <c r="J28" s="27"/>
      <c r="K28" s="25">
        <v>-54294888</v>
      </c>
    </row>
    <row r="29" spans="1:11" ht="28.5" customHeight="1">
      <c r="A29" s="28" t="s">
        <v>65</v>
      </c>
      <c r="B29" s="20">
        <v>-4000</v>
      </c>
      <c r="C29" s="26"/>
      <c r="D29" s="26"/>
      <c r="E29" s="26"/>
      <c r="F29" s="26"/>
      <c r="G29" s="26"/>
      <c r="H29" s="26"/>
      <c r="I29" s="26"/>
      <c r="J29" s="26"/>
      <c r="K29" s="26"/>
    </row>
    <row r="30" spans="1:11">
      <c r="A30" s="24" t="s">
        <v>66</v>
      </c>
      <c r="B30" s="25">
        <v>-1155279</v>
      </c>
      <c r="C30" s="25">
        <v>-859839</v>
      </c>
      <c r="D30" s="25">
        <v>-983329</v>
      </c>
      <c r="E30" s="25">
        <v>-1849810</v>
      </c>
      <c r="F30" s="25">
        <v>-1079435</v>
      </c>
      <c r="G30" s="25">
        <v>-434714</v>
      </c>
      <c r="H30" s="25">
        <v>-275829</v>
      </c>
      <c r="I30" s="25">
        <v>-903053</v>
      </c>
      <c r="J30" s="25">
        <v>-25276</v>
      </c>
      <c r="K30" s="25">
        <v>-6411286</v>
      </c>
    </row>
    <row r="31" spans="1:11">
      <c r="A31" s="9" t="s">
        <v>67</v>
      </c>
      <c r="B31" s="20">
        <v>-800000</v>
      </c>
      <c r="C31" s="26"/>
      <c r="D31" s="26"/>
      <c r="E31" s="26"/>
      <c r="F31" s="26"/>
      <c r="G31" s="26"/>
      <c r="H31" s="26"/>
      <c r="I31" s="26"/>
      <c r="J31" s="26"/>
      <c r="K31" s="26"/>
    </row>
    <row r="32" spans="1:11">
      <c r="A32" s="9" t="s">
        <v>68</v>
      </c>
      <c r="B32" s="20">
        <v>-225000</v>
      </c>
      <c r="C32" s="26"/>
      <c r="D32" s="26"/>
      <c r="E32" s="26"/>
      <c r="F32" s="26"/>
      <c r="G32" s="26"/>
      <c r="H32" s="26"/>
      <c r="I32" s="26"/>
      <c r="J32" s="26"/>
      <c r="K32" s="26"/>
    </row>
    <row r="33" spans="1:11">
      <c r="A33" s="9" t="s">
        <v>69</v>
      </c>
      <c r="B33" s="20">
        <v>-71230</v>
      </c>
      <c r="C33" s="26"/>
      <c r="D33" s="26"/>
      <c r="E33" s="26"/>
      <c r="F33" s="26"/>
      <c r="G33" s="26"/>
      <c r="H33" s="26"/>
      <c r="I33" s="26"/>
      <c r="J33" s="26"/>
      <c r="K33" s="26"/>
    </row>
    <row r="34" spans="1:11">
      <c r="A34" s="9" t="s">
        <v>70</v>
      </c>
      <c r="B34" s="20">
        <v>-59050</v>
      </c>
      <c r="C34" s="26"/>
      <c r="D34" s="26"/>
      <c r="E34" s="26"/>
      <c r="F34" s="26"/>
      <c r="G34" s="26"/>
      <c r="H34" s="26"/>
      <c r="I34" s="26"/>
      <c r="J34" s="26"/>
      <c r="K34" s="26"/>
    </row>
    <row r="35" spans="1:11">
      <c r="A35" s="24" t="s">
        <v>71</v>
      </c>
      <c r="B35" s="25">
        <v>-6716</v>
      </c>
      <c r="C35" s="25">
        <v>-2390</v>
      </c>
      <c r="D35" s="25">
        <v>-2355</v>
      </c>
      <c r="E35" s="25">
        <v>-2355</v>
      </c>
      <c r="F35" s="25">
        <v>-550350</v>
      </c>
      <c r="G35" s="25">
        <v>-2355</v>
      </c>
      <c r="H35" s="25">
        <v>-2355</v>
      </c>
      <c r="I35" s="25">
        <v>-2355</v>
      </c>
      <c r="J35" s="25">
        <v>-785</v>
      </c>
      <c r="K35" s="25">
        <v>-565300</v>
      </c>
    </row>
    <row r="36" spans="1:11">
      <c r="A36" s="9" t="s">
        <v>72</v>
      </c>
      <c r="B36" s="20">
        <v>-6716</v>
      </c>
      <c r="C36" s="26"/>
      <c r="D36" s="26"/>
      <c r="E36" s="26"/>
      <c r="F36" s="26"/>
      <c r="G36" s="26"/>
      <c r="H36" s="26"/>
      <c r="I36" s="26"/>
      <c r="J36" s="26"/>
      <c r="K36" s="26"/>
    </row>
    <row r="37" spans="1:11">
      <c r="A37" s="24" t="s">
        <v>73</v>
      </c>
      <c r="B37" s="25">
        <v>-463164</v>
      </c>
      <c r="C37" s="27"/>
      <c r="D37" s="27"/>
      <c r="E37" s="27"/>
      <c r="F37" s="25">
        <v>-40377</v>
      </c>
      <c r="G37" s="25">
        <v>-262472</v>
      </c>
      <c r="H37" s="25">
        <v>-501851</v>
      </c>
      <c r="I37" s="25">
        <v>-671384</v>
      </c>
      <c r="J37" s="25">
        <v>-3743153</v>
      </c>
      <c r="K37" s="25">
        <v>-5219237</v>
      </c>
    </row>
    <row r="38" spans="1:11">
      <c r="A38" s="24" t="s">
        <v>74</v>
      </c>
      <c r="B38" s="27"/>
      <c r="C38" s="27"/>
      <c r="D38" s="27"/>
      <c r="E38" s="27"/>
      <c r="F38" s="27"/>
      <c r="G38" s="27"/>
      <c r="H38" s="27"/>
      <c r="I38" s="25">
        <v>-136335</v>
      </c>
      <c r="J38" s="25">
        <v>-68168</v>
      </c>
      <c r="K38" s="25">
        <v>-204503</v>
      </c>
    </row>
    <row r="39" spans="1:11">
      <c r="A39" s="24" t="s">
        <v>75</v>
      </c>
      <c r="B39" s="25">
        <v>-4700000</v>
      </c>
      <c r="C39" s="27"/>
      <c r="D39" s="27"/>
      <c r="E39" s="27"/>
      <c r="F39" s="27"/>
      <c r="G39" s="27"/>
      <c r="H39" s="27"/>
      <c r="I39" s="27"/>
      <c r="J39" s="25">
        <v>-69577449</v>
      </c>
      <c r="K39" s="25">
        <v>-69577449</v>
      </c>
    </row>
    <row r="40" spans="1:11">
      <c r="A40" s="22" t="s">
        <v>76</v>
      </c>
      <c r="B40" s="23">
        <v>-6986659</v>
      </c>
      <c r="C40" s="23">
        <v>-3564729</v>
      </c>
      <c r="D40" s="23">
        <v>-1135684</v>
      </c>
      <c r="E40" s="23">
        <v>-4334226</v>
      </c>
      <c r="F40" s="23">
        <v>-17989926</v>
      </c>
      <c r="G40" s="23">
        <v>-16511214</v>
      </c>
      <c r="H40" s="23">
        <v>-16591709</v>
      </c>
      <c r="I40" s="23">
        <v>-7373686</v>
      </c>
      <c r="J40" s="23">
        <v>-73609831</v>
      </c>
      <c r="K40" s="23">
        <v>-141111006</v>
      </c>
    </row>
    <row r="41" spans="1:11">
      <c r="A41" s="13" t="s">
        <v>77</v>
      </c>
      <c r="B41" s="15">
        <f>B18+B40</f>
        <v>237189</v>
      </c>
      <c r="C41" s="15">
        <f>C18+C40</f>
        <v>-133526</v>
      </c>
      <c r="D41" s="15">
        <f>D18+D40</f>
        <v>54008</v>
      </c>
      <c r="E41" s="15">
        <f>E18+E40</f>
        <v>-18740</v>
      </c>
      <c r="F41" s="15">
        <f>F18+F40</f>
        <v>296075</v>
      </c>
      <c r="G41" s="15">
        <f>G18+G40</f>
        <v>725</v>
      </c>
      <c r="H41" s="15">
        <f>H18+H40</f>
        <v>-193989</v>
      </c>
      <c r="I41" s="15">
        <f>I18+I40</f>
        <v>1626180</v>
      </c>
      <c r="J41" s="15">
        <f>J18+J40</f>
        <v>28370181</v>
      </c>
      <c r="K41" s="15">
        <f>K18+K40</f>
        <v>30000912</v>
      </c>
    </row>
    <row r="42" spans="1:11">
      <c r="A42" s="13" t="s">
        <v>78</v>
      </c>
      <c r="B42" s="29">
        <f>B41</f>
        <v>237189</v>
      </c>
      <c r="C42" s="29">
        <f>B41+C41</f>
        <v>103663</v>
      </c>
      <c r="D42" s="29">
        <f>C42+D41</f>
        <v>157671</v>
      </c>
      <c r="E42" s="29">
        <f>D42+E41</f>
        <v>138931</v>
      </c>
      <c r="F42" s="29">
        <f>E42+F41</f>
        <v>435006</v>
      </c>
      <c r="G42" s="29">
        <f>F42+G41</f>
        <v>435731</v>
      </c>
      <c r="H42" s="29">
        <f>G42+H41</f>
        <v>241742</v>
      </c>
      <c r="I42" s="29">
        <f>H42+I41</f>
        <v>1867922</v>
      </c>
      <c r="J42" s="29">
        <f>I42+J41</f>
        <v>30238103</v>
      </c>
      <c r="K42" s="14"/>
    </row>
    <row r="44" spans="1:11" ht="15.75" customHeight="1">
      <c r="A44" s="2" t="s">
        <v>79</v>
      </c>
      <c r="B44" s="2"/>
      <c r="C44" s="2"/>
      <c r="D44" s="2"/>
      <c r="E44" s="2"/>
      <c r="F44" s="2"/>
    </row>
    <row r="45" spans="1:11" ht="24" customHeight="1">
      <c r="A45" s="2" t="s">
        <v>80</v>
      </c>
      <c r="B45" s="2"/>
      <c r="C45" s="2"/>
      <c r="D45" s="2"/>
      <c r="E45" s="2"/>
      <c r="F45" s="2"/>
    </row>
    <row r="46" spans="1:11" ht="34.5" customHeight="1">
      <c r="A46" s="2" t="s">
        <v>81</v>
      </c>
      <c r="B46" s="2"/>
      <c r="C46" s="2"/>
      <c r="D46" s="2"/>
      <c r="E46" s="2"/>
      <c r="F46" s="2"/>
    </row>
    <row r="48" spans="1:11" ht="15.75" customHeight="1">
      <c r="A48" s="1" t="s">
        <v>82</v>
      </c>
      <c r="B48" s="1"/>
      <c r="C48" s="1"/>
      <c r="D48" s="1"/>
      <c r="E48" s="1"/>
      <c r="F48" s="1"/>
    </row>
    <row r="50" spans="1:5" ht="27.75" customHeight="1">
      <c r="A50" s="30" t="s">
        <v>83</v>
      </c>
      <c r="B50" s="30" t="s">
        <v>37</v>
      </c>
      <c r="C50" s="30" t="s">
        <v>84</v>
      </c>
      <c r="D50" s="30" t="s">
        <v>85</v>
      </c>
      <c r="E50" s="30" t="s">
        <v>86</v>
      </c>
    </row>
    <row r="51" spans="1:5" ht="28.5" customHeight="1">
      <c r="A51" s="9" t="s">
        <v>87</v>
      </c>
      <c r="B51" s="9" t="s">
        <v>88</v>
      </c>
      <c r="C51" s="10">
        <v>-2034959</v>
      </c>
      <c r="D51" s="10">
        <f>C51</f>
        <v>-2034959</v>
      </c>
      <c r="E51" s="31" t="s">
        <v>89</v>
      </c>
    </row>
    <row r="52" spans="1:5" ht="28.5" customHeight="1">
      <c r="A52" s="9" t="s">
        <v>87</v>
      </c>
      <c r="B52" s="9" t="s">
        <v>90</v>
      </c>
      <c r="C52" s="10">
        <v>-1965041</v>
      </c>
      <c r="D52" s="10">
        <f>D51+C52</f>
        <v>-4000000</v>
      </c>
      <c r="E52" s="31" t="s">
        <v>89</v>
      </c>
    </row>
    <row r="53" spans="1:5" ht="28.5" customHeight="1">
      <c r="A53" s="9" t="s">
        <v>87</v>
      </c>
      <c r="B53" s="9" t="s">
        <v>91</v>
      </c>
      <c r="C53" s="10">
        <v>-2000</v>
      </c>
      <c r="D53" s="10">
        <f>D52+C53</f>
        <v>-4002000</v>
      </c>
      <c r="E53" s="31" t="s">
        <v>92</v>
      </c>
    </row>
    <row r="54" spans="1:5">
      <c r="A54" s="9" t="s">
        <v>87</v>
      </c>
      <c r="B54" s="9" t="s">
        <v>93</v>
      </c>
      <c r="C54" s="10">
        <v>-4300000</v>
      </c>
      <c r="D54" s="10">
        <f>D53+C54</f>
        <v>-8302000</v>
      </c>
      <c r="E54" s="31" t="s">
        <v>94</v>
      </c>
    </row>
    <row r="55" spans="1:5">
      <c r="A55" s="14"/>
      <c r="B55" s="13" t="s">
        <v>30</v>
      </c>
      <c r="C55" s="15">
        <f>SUM(C51:C54)</f>
        <v>-8302000</v>
      </c>
      <c r="D55" s="14"/>
      <c r="E55" s="14"/>
    </row>
    <row r="56" spans="1:5" ht="41.25" customHeight="1">
      <c r="A56" s="14"/>
      <c r="B56" s="9" t="s">
        <v>95</v>
      </c>
      <c r="C56" s="20">
        <v>8302000</v>
      </c>
      <c r="D56" s="14"/>
      <c r="E56" s="14"/>
    </row>
    <row r="57" spans="1:5">
      <c r="A57" s="14"/>
      <c r="B57" s="32" t="s">
        <v>96</v>
      </c>
      <c r="C57" s="33"/>
      <c r="D57" s="14"/>
      <c r="E57" s="14"/>
    </row>
    <row r="58" spans="1:5" ht="41.25" customHeight="1">
      <c r="A58" s="14"/>
      <c r="B58" s="9" t="s">
        <v>97</v>
      </c>
      <c r="C58" s="20">
        <v>8302000</v>
      </c>
      <c r="D58" s="14"/>
      <c r="E58" s="14"/>
    </row>
    <row r="60" spans="1:5">
      <c r="A60" s="16" t="s">
        <v>98</v>
      </c>
    </row>
    <row r="62" spans="1:5" ht="27.75" customHeight="1">
      <c r="A62" s="30" t="s">
        <v>37</v>
      </c>
      <c r="B62" s="30" t="s">
        <v>99</v>
      </c>
      <c r="C62" s="30" t="s">
        <v>84</v>
      </c>
    </row>
    <row r="63" spans="1:5">
      <c r="A63" s="9" t="s">
        <v>100</v>
      </c>
      <c r="B63" s="9" t="s">
        <v>101</v>
      </c>
      <c r="C63" s="12">
        <v>100968358</v>
      </c>
    </row>
    <row r="64" spans="1:5">
      <c r="A64" s="9" t="s">
        <v>102</v>
      </c>
      <c r="B64" s="9" t="s">
        <v>103</v>
      </c>
      <c r="C64" s="12">
        <v>20590000</v>
      </c>
    </row>
    <row r="65" spans="1:6">
      <c r="A65" s="9" t="s">
        <v>104</v>
      </c>
      <c r="B65" s="9" t="s">
        <v>105</v>
      </c>
      <c r="C65" s="12">
        <v>23790000</v>
      </c>
    </row>
    <row r="66" spans="1:6">
      <c r="A66" s="9" t="s">
        <v>106</v>
      </c>
      <c r="B66" s="9" t="s">
        <v>105</v>
      </c>
      <c r="C66" s="12">
        <v>3519358</v>
      </c>
    </row>
    <row r="67" spans="1:6">
      <c r="A67" s="9" t="s">
        <v>107</v>
      </c>
      <c r="B67" s="9" t="s">
        <v>103</v>
      </c>
      <c r="C67" s="12">
        <v>44758955</v>
      </c>
    </row>
    <row r="69" spans="1:6" ht="24" customHeight="1">
      <c r="A69" s="2" t="s">
        <v>108</v>
      </c>
      <c r="B69" s="2"/>
      <c r="C69" s="2"/>
      <c r="D69" s="2"/>
      <c r="E69" s="2"/>
      <c r="F69" s="2"/>
    </row>
    <row r="70" spans="1:6" ht="24" customHeight="1">
      <c r="A70" s="2" t="s">
        <v>109</v>
      </c>
      <c r="B70" s="2"/>
      <c r="C70" s="2"/>
      <c r="D70" s="2"/>
      <c r="E70" s="2"/>
      <c r="F70" s="2"/>
    </row>
  </sheetData>
  <mergeCells count="7">
    <mergeCell ref="A69:F69"/>
    <mergeCell ref="A70:F70"/>
    <mergeCell ref="A2:F2"/>
    <mergeCell ref="A44:F44"/>
    <mergeCell ref="A45:F45"/>
    <mergeCell ref="A46:F46"/>
    <mergeCell ref="A48:F48"/>
  </mergeCells>
  <pageMargins left="0.4" right="0.4" top="0.5" bottom="0.55000000000000004" header="0.511811023622047" footer="0.25"/>
  <pageSetup paperSize="9" scale="65" orientation="landscape" horizontalDpi="300" verticalDpi="300"/>
  <headerFooter>
    <oddFooter>&amp;L&amp;8 Mýto u Rokycan&amp;C&amp;8 Cashflow_projektu_LHM_II_Q2-2026.xlsx&amp;R&amp;8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9"/>
  <sheetViews>
    <sheetView showGridLines="0" zoomScaleNormal="100" workbookViewId="0"/>
  </sheetViews>
  <sheetFormatPr defaultColWidth="8.7109375" defaultRowHeight="15"/>
  <cols>
    <col min="1" max="1" width="44" customWidth="1"/>
    <col min="2" max="2" width="20" customWidth="1"/>
    <col min="3" max="3" width="16" customWidth="1"/>
    <col min="4" max="4" width="60" customWidth="1"/>
    <col min="5" max="5" width="52" customWidth="1"/>
    <col min="6" max="8" width="13" customWidth="1"/>
    <col min="9" max="9" width="16" customWidth="1"/>
  </cols>
  <sheetData>
    <row r="1" spans="1:9" ht="17.45">
      <c r="A1" s="7" t="s">
        <v>110</v>
      </c>
    </row>
    <row r="2" spans="1:9" ht="15.75" customHeight="1">
      <c r="A2" s="2" t="s">
        <v>111</v>
      </c>
      <c r="B2" s="2"/>
      <c r="C2" s="2"/>
      <c r="D2" s="2"/>
      <c r="E2" s="2"/>
      <c r="F2" s="2"/>
    </row>
    <row r="5" spans="1:9">
      <c r="A5" s="16" t="s">
        <v>36</v>
      </c>
    </row>
    <row r="7" spans="1:9" ht="28.5" customHeight="1">
      <c r="A7" s="8" t="s">
        <v>37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42</v>
      </c>
      <c r="G7" s="8" t="s">
        <v>43</v>
      </c>
      <c r="H7" s="8" t="s">
        <v>44</v>
      </c>
      <c r="I7" s="8" t="s">
        <v>47</v>
      </c>
    </row>
    <row r="8" spans="1:9">
      <c r="A8" s="17" t="s">
        <v>48</v>
      </c>
      <c r="B8" s="18"/>
      <c r="C8" s="19"/>
      <c r="D8" s="19"/>
      <c r="E8" s="19"/>
      <c r="F8" s="19"/>
      <c r="G8" s="19"/>
      <c r="H8" s="19"/>
      <c r="I8" s="19"/>
    </row>
    <row r="9" spans="1:9">
      <c r="A9" s="9" t="s">
        <v>49</v>
      </c>
      <c r="B9" s="20">
        <v>10500000</v>
      </c>
      <c r="C9" s="20">
        <v>7200000</v>
      </c>
      <c r="D9" s="20">
        <v>18500000</v>
      </c>
      <c r="E9" s="21"/>
      <c r="F9" s="21"/>
      <c r="G9" s="21"/>
      <c r="H9" s="21"/>
      <c r="I9" s="20">
        <v>25700000</v>
      </c>
    </row>
    <row r="10" spans="1:9">
      <c r="A10" s="17" t="s">
        <v>50</v>
      </c>
      <c r="B10" s="18"/>
      <c r="C10" s="19"/>
      <c r="D10" s="19"/>
      <c r="E10" s="19"/>
      <c r="F10" s="19"/>
      <c r="G10" s="19"/>
      <c r="H10" s="19"/>
      <c r="I10" s="19"/>
    </row>
    <row r="11" spans="1:9">
      <c r="A11" s="9" t="s">
        <v>51</v>
      </c>
      <c r="B11" s="21"/>
      <c r="C11" s="21"/>
      <c r="D11" s="21"/>
      <c r="E11" s="20">
        <v>221474</v>
      </c>
      <c r="F11" s="20">
        <v>553685</v>
      </c>
      <c r="G11" s="20">
        <v>550805</v>
      </c>
      <c r="H11" s="21"/>
      <c r="I11" s="20">
        <v>1325965</v>
      </c>
    </row>
    <row r="12" spans="1:9">
      <c r="A12" s="9" t="s">
        <v>52</v>
      </c>
      <c r="B12" s="21"/>
      <c r="C12" s="21"/>
      <c r="D12" s="21"/>
      <c r="E12" s="20">
        <v>26576893</v>
      </c>
      <c r="F12" s="20">
        <v>26576893</v>
      </c>
      <c r="G12" s="20">
        <v>17026728</v>
      </c>
      <c r="H12" s="21"/>
      <c r="I12" s="20">
        <v>70180514</v>
      </c>
    </row>
    <row r="13" spans="1:9">
      <c r="A13" s="17" t="s">
        <v>53</v>
      </c>
      <c r="B13" s="18"/>
      <c r="C13" s="19"/>
      <c r="D13" s="19"/>
      <c r="E13" s="19"/>
      <c r="F13" s="19"/>
      <c r="G13" s="19"/>
      <c r="H13" s="19"/>
      <c r="I13" s="19"/>
    </row>
    <row r="14" spans="1:9">
      <c r="A14" s="9" t="s">
        <v>54</v>
      </c>
      <c r="B14" s="21"/>
      <c r="C14" s="21"/>
      <c r="D14" s="21"/>
      <c r="E14" s="21"/>
      <c r="F14" s="21"/>
      <c r="G14" s="21"/>
      <c r="H14" s="20">
        <v>2416698</v>
      </c>
      <c r="I14" s="20">
        <v>2416698</v>
      </c>
    </row>
    <row r="15" spans="1:9">
      <c r="A15" s="9" t="s">
        <v>55</v>
      </c>
      <c r="B15" s="21"/>
      <c r="C15" s="21"/>
      <c r="D15" s="21"/>
      <c r="E15" s="21"/>
      <c r="F15" s="21"/>
      <c r="G15" s="21"/>
      <c r="H15" s="20">
        <v>126939086</v>
      </c>
      <c r="I15" s="20">
        <v>126939086</v>
      </c>
    </row>
    <row r="16" spans="1:9">
      <c r="A16" s="9" t="s">
        <v>56</v>
      </c>
      <c r="B16" s="20">
        <v>671194</v>
      </c>
      <c r="C16" s="20">
        <v>275371</v>
      </c>
      <c r="D16" s="20">
        <v>936365</v>
      </c>
      <c r="E16" s="20">
        <v>594915</v>
      </c>
      <c r="F16" s="20">
        <v>315925</v>
      </c>
      <c r="G16" s="20">
        <v>181042</v>
      </c>
      <c r="H16" s="20">
        <v>480150</v>
      </c>
      <c r="I16" s="20">
        <v>2783769</v>
      </c>
    </row>
    <row r="17" spans="1:9">
      <c r="A17" s="9" t="s">
        <v>56</v>
      </c>
      <c r="B17" s="20">
        <v>-533468</v>
      </c>
      <c r="C17" s="20">
        <v>-536538</v>
      </c>
      <c r="D17" s="20">
        <v>-743191</v>
      </c>
      <c r="E17" s="20">
        <v>-621879</v>
      </c>
      <c r="F17" s="20">
        <v>-181042</v>
      </c>
      <c r="G17" s="20">
        <v>-146630</v>
      </c>
      <c r="H17" s="20">
        <v>-393868</v>
      </c>
      <c r="I17" s="20">
        <v>-2623148</v>
      </c>
    </row>
    <row r="18" spans="1:9">
      <c r="A18" s="9" t="s">
        <v>112</v>
      </c>
      <c r="B18" s="20">
        <v>158117</v>
      </c>
      <c r="C18" s="21"/>
      <c r="D18" s="21"/>
      <c r="E18" s="21"/>
      <c r="F18" s="21"/>
      <c r="G18" s="21"/>
      <c r="H18" s="21"/>
      <c r="I18" s="21"/>
    </row>
    <row r="19" spans="1:9">
      <c r="A19" s="22" t="s">
        <v>57</v>
      </c>
      <c r="B19" s="23">
        <v>10795843</v>
      </c>
      <c r="C19" s="23">
        <v>6938833</v>
      </c>
      <c r="D19" s="23">
        <v>18693174</v>
      </c>
      <c r="E19" s="23">
        <v>26771403</v>
      </c>
      <c r="F19" s="23">
        <v>27265461</v>
      </c>
      <c r="G19" s="23">
        <v>17611946</v>
      </c>
      <c r="H19" s="23">
        <v>129442066</v>
      </c>
      <c r="I19" s="23">
        <v>226722883</v>
      </c>
    </row>
    <row r="21" spans="1:9">
      <c r="A21" s="16" t="s">
        <v>58</v>
      </c>
    </row>
    <row r="23" spans="1:9" ht="28.5" customHeight="1">
      <c r="A23" s="8" t="s">
        <v>37</v>
      </c>
      <c r="B23" s="8" t="s">
        <v>38</v>
      </c>
      <c r="C23" s="8" t="s">
        <v>39</v>
      </c>
      <c r="D23" s="8" t="s">
        <v>40</v>
      </c>
      <c r="E23" s="8" t="s">
        <v>41</v>
      </c>
      <c r="F23" s="8" t="s">
        <v>42</v>
      </c>
      <c r="G23" s="8" t="s">
        <v>43</v>
      </c>
      <c r="H23" s="8" t="s">
        <v>44</v>
      </c>
      <c r="I23" s="8" t="s">
        <v>47</v>
      </c>
    </row>
    <row r="24" spans="1:9">
      <c r="A24" s="24" t="s">
        <v>59</v>
      </c>
      <c r="B24" s="25">
        <v>-2581211</v>
      </c>
      <c r="C24" s="27"/>
      <c r="D24" s="25">
        <v>-11991034</v>
      </c>
      <c r="E24" s="27"/>
      <c r="F24" s="27"/>
      <c r="G24" s="27"/>
      <c r="H24" s="27"/>
      <c r="I24" s="25">
        <v>-11991034</v>
      </c>
    </row>
    <row r="25" spans="1:9">
      <c r="A25" s="9" t="s">
        <v>60</v>
      </c>
      <c r="B25" s="20">
        <v>-2581211</v>
      </c>
      <c r="C25" s="26"/>
      <c r="D25" s="26"/>
      <c r="E25" s="26"/>
      <c r="F25" s="26"/>
      <c r="G25" s="26"/>
      <c r="H25" s="26"/>
      <c r="I25" s="26"/>
    </row>
    <row r="26" spans="1:9">
      <c r="A26" s="24" t="s">
        <v>63</v>
      </c>
      <c r="B26" s="25">
        <v>-245505</v>
      </c>
      <c r="C26" s="25">
        <v>-379195</v>
      </c>
      <c r="D26" s="25">
        <v>-2426900</v>
      </c>
      <c r="E26" s="25">
        <v>-1123700</v>
      </c>
      <c r="F26" s="27"/>
      <c r="G26" s="27"/>
      <c r="H26" s="27"/>
      <c r="I26" s="25">
        <v>-3929795</v>
      </c>
    </row>
    <row r="27" spans="1:9">
      <c r="A27" s="9" t="s">
        <v>113</v>
      </c>
      <c r="B27" s="20">
        <v>-245505</v>
      </c>
      <c r="C27" s="26"/>
      <c r="D27" s="26"/>
      <c r="E27" s="26"/>
      <c r="F27" s="26"/>
      <c r="G27" s="26"/>
      <c r="H27" s="26"/>
      <c r="I27" s="26"/>
    </row>
    <row r="28" spans="1:9">
      <c r="A28" s="24" t="s">
        <v>64</v>
      </c>
      <c r="B28" s="25">
        <v>-345600</v>
      </c>
      <c r="C28" s="27"/>
      <c r="D28" s="25">
        <v>-1345600</v>
      </c>
      <c r="E28" s="25">
        <v>-26576893</v>
      </c>
      <c r="F28" s="25">
        <v>-26576893</v>
      </c>
      <c r="G28" s="25">
        <v>-17026728</v>
      </c>
      <c r="H28" s="27"/>
      <c r="I28" s="25">
        <v>-71526114</v>
      </c>
    </row>
    <row r="29" spans="1:9">
      <c r="A29" s="9" t="s">
        <v>114</v>
      </c>
      <c r="B29" s="20">
        <v>-345600</v>
      </c>
      <c r="C29" s="26"/>
      <c r="D29" s="26"/>
      <c r="E29" s="26"/>
      <c r="F29" s="26"/>
      <c r="G29" s="26"/>
      <c r="H29" s="26"/>
      <c r="I29" s="26"/>
    </row>
    <row r="30" spans="1:9">
      <c r="A30" s="24" t="s">
        <v>66</v>
      </c>
      <c r="B30" s="25">
        <v>-2294821</v>
      </c>
      <c r="C30" s="25">
        <v>-2175749</v>
      </c>
      <c r="D30" s="25">
        <v>-1112105</v>
      </c>
      <c r="E30" s="25">
        <v>-1337629</v>
      </c>
      <c r="F30" s="25">
        <v>-862105</v>
      </c>
      <c r="G30" s="25">
        <v>-698237</v>
      </c>
      <c r="H30" s="25">
        <v>-1875561</v>
      </c>
      <c r="I30" s="25">
        <v>-8061386</v>
      </c>
    </row>
    <row r="31" spans="1:9">
      <c r="A31" s="9" t="s">
        <v>115</v>
      </c>
      <c r="B31" s="20">
        <v>-2000000</v>
      </c>
      <c r="C31" s="26"/>
      <c r="D31" s="26"/>
      <c r="E31" s="26"/>
      <c r="F31" s="26"/>
      <c r="G31" s="26"/>
      <c r="H31" s="26"/>
      <c r="I31" s="26"/>
    </row>
    <row r="32" spans="1:9">
      <c r="A32" s="9" t="s">
        <v>116</v>
      </c>
      <c r="B32" s="20">
        <v>-229857</v>
      </c>
      <c r="C32" s="26"/>
      <c r="D32" s="26"/>
      <c r="E32" s="26"/>
      <c r="F32" s="26"/>
      <c r="G32" s="26"/>
      <c r="H32" s="26"/>
      <c r="I32" s="26"/>
    </row>
    <row r="33" spans="1:9">
      <c r="A33" s="9" t="s">
        <v>69</v>
      </c>
      <c r="B33" s="20">
        <v>-33446</v>
      </c>
      <c r="C33" s="26"/>
      <c r="D33" s="26"/>
      <c r="E33" s="26"/>
      <c r="F33" s="26"/>
      <c r="G33" s="26"/>
      <c r="H33" s="26"/>
      <c r="I33" s="26"/>
    </row>
    <row r="34" spans="1:9">
      <c r="A34" s="9" t="s">
        <v>70</v>
      </c>
      <c r="B34" s="20">
        <v>-31517</v>
      </c>
      <c r="C34" s="26"/>
      <c r="D34" s="26"/>
      <c r="E34" s="26"/>
      <c r="F34" s="26"/>
      <c r="G34" s="26"/>
      <c r="H34" s="26"/>
      <c r="I34" s="26"/>
    </row>
    <row r="35" spans="1:9">
      <c r="A35" s="24" t="s">
        <v>71</v>
      </c>
      <c r="B35" s="25">
        <v>-6406</v>
      </c>
      <c r="C35" s="25">
        <v>-806</v>
      </c>
      <c r="D35" s="25">
        <v>-135279</v>
      </c>
      <c r="E35" s="25">
        <v>-500000</v>
      </c>
      <c r="F35" s="27"/>
      <c r="G35" s="27"/>
      <c r="H35" s="25">
        <v>-28800</v>
      </c>
      <c r="I35" s="25">
        <v>-664885</v>
      </c>
    </row>
    <row r="36" spans="1:9">
      <c r="A36" s="9" t="s">
        <v>72</v>
      </c>
      <c r="B36" s="20">
        <v>-6406</v>
      </c>
      <c r="C36" s="26"/>
      <c r="D36" s="26"/>
      <c r="E36" s="26"/>
      <c r="F36" s="26"/>
      <c r="G36" s="26"/>
      <c r="H36" s="26"/>
      <c r="I36" s="26"/>
    </row>
    <row r="37" spans="1:9">
      <c r="A37" s="24" t="s">
        <v>73</v>
      </c>
      <c r="B37" s="25">
        <v>-411515</v>
      </c>
      <c r="C37" s="27"/>
      <c r="D37" s="27"/>
      <c r="E37" s="25">
        <v>-221474</v>
      </c>
      <c r="F37" s="25">
        <v>-553685</v>
      </c>
      <c r="G37" s="25">
        <v>-843224</v>
      </c>
      <c r="H37" s="25">
        <v>-5843756</v>
      </c>
      <c r="I37" s="25">
        <v>-7462140</v>
      </c>
    </row>
    <row r="38" spans="1:9">
      <c r="A38" s="24" t="s">
        <v>74</v>
      </c>
      <c r="B38" s="27"/>
      <c r="C38" s="27"/>
      <c r="D38" s="27"/>
      <c r="E38" s="27"/>
      <c r="F38" s="27"/>
      <c r="G38" s="27"/>
      <c r="H38" s="25">
        <v>-195264</v>
      </c>
      <c r="I38" s="25">
        <v>-195264</v>
      </c>
    </row>
    <row r="39" spans="1:9">
      <c r="A39" s="24" t="s">
        <v>75</v>
      </c>
      <c r="B39" s="25">
        <v>-5370254</v>
      </c>
      <c r="C39" s="25">
        <v>-2100000</v>
      </c>
      <c r="D39" s="27"/>
      <c r="E39" s="27"/>
      <c r="F39" s="27"/>
      <c r="G39" s="27"/>
      <c r="H39" s="25">
        <v>-105106479</v>
      </c>
      <c r="I39" s="25">
        <v>-107206479</v>
      </c>
    </row>
    <row r="40" spans="1:9">
      <c r="A40" s="22" t="s">
        <v>76</v>
      </c>
      <c r="B40" s="23">
        <v>-11255311</v>
      </c>
      <c r="C40" s="23">
        <v>-4655750</v>
      </c>
      <c r="D40" s="23">
        <v>-17010919</v>
      </c>
      <c r="E40" s="23">
        <v>-29759696</v>
      </c>
      <c r="F40" s="23">
        <v>-27992683</v>
      </c>
      <c r="G40" s="23">
        <v>-18568189</v>
      </c>
      <c r="H40" s="23">
        <v>-113049860</v>
      </c>
      <c r="I40" s="23">
        <v>-211037097</v>
      </c>
    </row>
    <row r="41" spans="1:9">
      <c r="A41" s="13" t="s">
        <v>77</v>
      </c>
      <c r="B41" s="15">
        <f>B19+B40</f>
        <v>-459468</v>
      </c>
      <c r="C41" s="15">
        <f>C19+C40</f>
        <v>2283083</v>
      </c>
      <c r="D41" s="15">
        <f>D19+D40</f>
        <v>1682255</v>
      </c>
      <c r="E41" s="15">
        <f>E19+E40</f>
        <v>-2988293</v>
      </c>
      <c r="F41" s="15">
        <f>F19+F40</f>
        <v>-727222</v>
      </c>
      <c r="G41" s="15">
        <f>G19+G40</f>
        <v>-956243</v>
      </c>
      <c r="H41" s="15">
        <f>H19+H40</f>
        <v>16392206</v>
      </c>
      <c r="I41" s="15">
        <f>I19+I40</f>
        <v>15685786</v>
      </c>
    </row>
    <row r="42" spans="1:9">
      <c r="A42" s="13" t="s">
        <v>78</v>
      </c>
      <c r="B42" s="29">
        <f>B41</f>
        <v>-459468</v>
      </c>
      <c r="C42" s="29">
        <f>B41+C41</f>
        <v>1823615</v>
      </c>
      <c r="D42" s="29">
        <f>C42+D41</f>
        <v>3505870</v>
      </c>
      <c r="E42" s="29">
        <f>D42+E41</f>
        <v>517577</v>
      </c>
      <c r="F42" s="29">
        <f>E42+F41</f>
        <v>-209645</v>
      </c>
      <c r="G42" s="29">
        <f>F42+G41</f>
        <v>-1165888</v>
      </c>
      <c r="H42" s="29">
        <f>G42+H41</f>
        <v>15226318</v>
      </c>
      <c r="I42" s="14"/>
    </row>
    <row r="44" spans="1:9" ht="15.75" customHeight="1">
      <c r="A44" s="2" t="s">
        <v>79</v>
      </c>
      <c r="B44" s="2"/>
      <c r="C44" s="2"/>
      <c r="D44" s="2"/>
      <c r="E44" s="2"/>
      <c r="F44" s="2"/>
    </row>
    <row r="45" spans="1:9" ht="24" customHeight="1">
      <c r="A45" s="2" t="s">
        <v>80</v>
      </c>
      <c r="B45" s="2"/>
      <c r="C45" s="2"/>
      <c r="D45" s="2"/>
      <c r="E45" s="2"/>
      <c r="F45" s="2"/>
    </row>
    <row r="46" spans="1:9" ht="34.5" customHeight="1">
      <c r="A46" s="2" t="s">
        <v>81</v>
      </c>
      <c r="B46" s="2"/>
      <c r="C46" s="2"/>
      <c r="D46" s="2"/>
      <c r="E46" s="2"/>
      <c r="F46" s="2"/>
    </row>
    <row r="48" spans="1:9" ht="15.75" customHeight="1">
      <c r="A48" s="1" t="s">
        <v>82</v>
      </c>
      <c r="B48" s="1"/>
      <c r="C48" s="1"/>
      <c r="D48" s="1"/>
      <c r="E48" s="1"/>
      <c r="F48" s="1"/>
    </row>
    <row r="50" spans="1:5" ht="27.75" customHeight="1">
      <c r="A50" s="30" t="s">
        <v>83</v>
      </c>
      <c r="B50" s="30" t="s">
        <v>37</v>
      </c>
      <c r="C50" s="30" t="s">
        <v>84</v>
      </c>
      <c r="D50" s="30" t="s">
        <v>85</v>
      </c>
      <c r="E50" s="30" t="s">
        <v>86</v>
      </c>
    </row>
    <row r="51" spans="1:5">
      <c r="A51" s="9" t="s">
        <v>117</v>
      </c>
      <c r="B51" s="9" t="s">
        <v>93</v>
      </c>
      <c r="C51" s="10">
        <v>-5000000</v>
      </c>
      <c r="D51" s="10">
        <f>C51</f>
        <v>-5000000</v>
      </c>
      <c r="E51" s="31" t="s">
        <v>118</v>
      </c>
    </row>
    <row r="52" spans="1:5">
      <c r="A52" s="9" t="s">
        <v>119</v>
      </c>
      <c r="B52" s="9" t="s">
        <v>93</v>
      </c>
      <c r="C52" s="10">
        <v>-100000</v>
      </c>
      <c r="D52" s="10">
        <f>D51+C52</f>
        <v>-5100000</v>
      </c>
      <c r="E52" s="31"/>
    </row>
    <row r="53" spans="1:5" ht="28.5" customHeight="1">
      <c r="A53" s="9" t="s">
        <v>87</v>
      </c>
      <c r="B53" s="9" t="s">
        <v>120</v>
      </c>
      <c r="C53" s="10">
        <v>-4000000</v>
      </c>
      <c r="D53" s="10">
        <f>D52+C53</f>
        <v>-9100000</v>
      </c>
      <c r="E53" s="31" t="s">
        <v>121</v>
      </c>
    </row>
    <row r="54" spans="1:5" ht="28.5" customHeight="1">
      <c r="A54" s="9" t="s">
        <v>87</v>
      </c>
      <c r="B54" s="9" t="s">
        <v>91</v>
      </c>
      <c r="C54" s="10">
        <v>-2000</v>
      </c>
      <c r="D54" s="10">
        <f>D53+C54</f>
        <v>-9102000</v>
      </c>
      <c r="E54" s="31" t="s">
        <v>92</v>
      </c>
    </row>
    <row r="55" spans="1:5">
      <c r="A55" s="9" t="s">
        <v>87</v>
      </c>
      <c r="B55" s="9" t="s">
        <v>93</v>
      </c>
      <c r="C55" s="10">
        <v>-200000</v>
      </c>
      <c r="D55" s="10">
        <f>D54+C55</f>
        <v>-9302000</v>
      </c>
      <c r="E55" s="31"/>
    </row>
    <row r="56" spans="1:5">
      <c r="A56" s="9" t="s">
        <v>122</v>
      </c>
      <c r="B56" s="9" t="s">
        <v>93</v>
      </c>
      <c r="C56" s="10">
        <v>-300000</v>
      </c>
      <c r="D56" s="10">
        <f>D55+C56</f>
        <v>-9602000</v>
      </c>
      <c r="E56" s="31"/>
    </row>
    <row r="57" spans="1:5">
      <c r="A57" s="9" t="s">
        <v>123</v>
      </c>
      <c r="B57" s="9" t="s">
        <v>93</v>
      </c>
      <c r="C57" s="10">
        <v>-2300000</v>
      </c>
      <c r="D57" s="10">
        <f>D56+C57</f>
        <v>-11902000</v>
      </c>
      <c r="E57" s="31" t="s">
        <v>124</v>
      </c>
    </row>
    <row r="58" spans="1:5">
      <c r="A58" s="14"/>
      <c r="B58" s="13" t="s">
        <v>30</v>
      </c>
      <c r="C58" s="15">
        <f>SUM(C51:C57)</f>
        <v>-11902000</v>
      </c>
      <c r="D58" s="14"/>
      <c r="E58" s="14"/>
    </row>
    <row r="59" spans="1:5" ht="41.25" customHeight="1">
      <c r="A59" s="14"/>
      <c r="B59" s="9" t="s">
        <v>95</v>
      </c>
      <c r="C59" s="20">
        <v>11902000</v>
      </c>
      <c r="D59" s="14"/>
      <c r="E59" s="14"/>
    </row>
    <row r="60" spans="1:5">
      <c r="A60" s="14"/>
      <c r="B60" s="32" t="s">
        <v>96</v>
      </c>
      <c r="C60" s="33"/>
      <c r="D60" s="14"/>
      <c r="E60" s="14"/>
    </row>
    <row r="61" spans="1:5" ht="41.25" customHeight="1">
      <c r="A61" s="14"/>
      <c r="B61" s="9" t="s">
        <v>97</v>
      </c>
      <c r="C61" s="20">
        <v>11902000</v>
      </c>
      <c r="D61" s="14"/>
      <c r="E61" s="14"/>
    </row>
    <row r="63" spans="1:5">
      <c r="A63" s="16" t="s">
        <v>98</v>
      </c>
    </row>
    <row r="65" spans="1:3" ht="27.75" customHeight="1">
      <c r="A65" s="30" t="s">
        <v>37</v>
      </c>
      <c r="B65" s="30" t="s">
        <v>99</v>
      </c>
      <c r="C65" s="30" t="s">
        <v>84</v>
      </c>
    </row>
    <row r="66" spans="1:3">
      <c r="A66" s="9" t="s">
        <v>100</v>
      </c>
      <c r="B66" s="9" t="s">
        <v>125</v>
      </c>
      <c r="C66" s="12">
        <v>126939086</v>
      </c>
    </row>
    <row r="67" spans="1:3">
      <c r="A67" s="9" t="s">
        <v>102</v>
      </c>
      <c r="B67" s="9" t="s">
        <v>103</v>
      </c>
      <c r="C67" s="12">
        <v>25700000</v>
      </c>
    </row>
    <row r="68" spans="1:3">
      <c r="A68" s="9" t="s">
        <v>104</v>
      </c>
      <c r="B68" s="9" t="s">
        <v>105</v>
      </c>
      <c r="C68" s="12">
        <v>33600000</v>
      </c>
    </row>
    <row r="69" spans="1:3">
      <c r="A69" s="9" t="s">
        <v>107</v>
      </c>
      <c r="B69" s="9" t="s">
        <v>103</v>
      </c>
      <c r="C69" s="12">
        <v>70180514</v>
      </c>
    </row>
  </sheetData>
  <mergeCells count="5">
    <mergeCell ref="A2:F2"/>
    <mergeCell ref="A44:F44"/>
    <mergeCell ref="A45:F45"/>
    <mergeCell ref="A46:F46"/>
    <mergeCell ref="A48:F48"/>
  </mergeCells>
  <pageMargins left="0.4" right="0.4" top="0.5" bottom="0.55000000000000004" header="0.511811023622047" footer="0.25"/>
  <pageSetup paperSize="9" scale="65" orientation="landscape" horizontalDpi="300" verticalDpi="300"/>
  <headerFooter>
    <oddFooter>&amp;L&amp;8 Žebrák&amp;C&amp;8 Cashflow_projektu_LHM_II_Q2-2026.xlsx&amp;R&amp;8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e6495-190f-4ce8-b8a2-7e62a1baaab3" xsi:nil="true"/>
    <lcf76f155ced4ddcb4097134ff3c332f xmlns="924be5ba-5d54-4b05-b4f9-21613151c98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F3AA69A854CD4AB8E018F1423272BF" ma:contentTypeVersion="13" ma:contentTypeDescription="Vytvoří nový dokument" ma:contentTypeScope="" ma:versionID="940fd3435990646d7f95a60ae3e702be">
  <xsd:schema xmlns:xsd="http://www.w3.org/2001/XMLSchema" xmlns:xs="http://www.w3.org/2001/XMLSchema" xmlns:p="http://schemas.microsoft.com/office/2006/metadata/properties" xmlns:ns2="924be5ba-5d54-4b05-b4f9-21613151c98b" xmlns:ns3="ee3e6495-190f-4ce8-b8a2-7e62a1baaab3" targetNamespace="http://schemas.microsoft.com/office/2006/metadata/properties" ma:root="true" ma:fieldsID="16551eaeb24eaa5445a1d7d035578c3b" ns2:_="" ns3:_="">
    <xsd:import namespace="924be5ba-5d54-4b05-b4f9-21613151c98b"/>
    <xsd:import namespace="ee3e6495-190f-4ce8-b8a2-7e62a1baa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MigrationSourc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be5ba-5d54-4b05-b4f9-21613151c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5cd8b950-3ab7-44d3-80e2-0aa90be30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e6495-190f-4ce8-b8a2-7e62a1baaa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039594f-a79d-4bfb-9b79-960949658185}" ma:internalName="TaxCatchAll" ma:showField="CatchAllData" ma:web="ee3e6495-190f-4ce8-b8a2-7e62a1baa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grationSourceID" ma:index="20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40FC9B-8377-4EC6-BDC0-CBA5857FE88D}"/>
</file>

<file path=customXml/itemProps2.xml><?xml version="1.0" encoding="utf-8"?>
<ds:datastoreItem xmlns:ds="http://schemas.openxmlformats.org/officeDocument/2006/customXml" ds:itemID="{6277A054-EDF3-4809-8416-F7A240BD9C21}"/>
</file>

<file path=customXml/itemProps3.xml><?xml version="1.0" encoding="utf-8"?>
<ds:datastoreItem xmlns:ds="http://schemas.openxmlformats.org/officeDocument/2006/customXml" ds:itemID="{A924FFF5-B7E7-45D3-8DB9-42CEC7523D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Cashflow projektu LHM II Q2-2026</dc:title>
  <dc:subject/>
  <dc:creator>LHM Capital</dc:creator>
  <cp:keywords/>
  <dc:description/>
  <cp:lastModifiedBy>Dmitry Egorov</cp:lastModifiedBy>
  <cp:revision>0</cp:revision>
  <dcterms:created xsi:type="dcterms:W3CDTF">2026-08-26T07:17:02Z</dcterms:created>
  <dcterms:modified xsi:type="dcterms:W3CDTF">2026-08-26T07:49:19Z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0x01010064F3AA69A854CD4AB8E018F1423272BF</vt:lpwstr>
  </property>
  <property fmtid="{D5CDD505-2E9C-101B-9397-08002B2CF9AE}" pid="3" name="MediaServiceImageTags">
    <vt:lpwstr/>
  </property>
</Properties>
</file>